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5" activeTab="7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з початку року" sheetId="9" r:id="rId9"/>
    <sheet name="уточнення планових показників" sheetId="10" r:id="rId10"/>
  </sheets>
  <externalReferences>
    <externalReference r:id="rId13"/>
  </externalReferences>
  <definedNames>
    <definedName name="_xlnm.Print_Area" localSheetId="8">'з початку року'!$A$1:$Q$45</definedName>
  </definedNames>
  <calcPr fullCalcOnLoad="1"/>
</workbook>
</file>

<file path=xl/sharedStrings.xml><?xml version="1.0" encoding="utf-8"?>
<sst xmlns="http://schemas.openxmlformats.org/spreadsheetml/2006/main" count="307" uniqueCount="106">
  <si>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</si>
  <si>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</si>
  <si>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</si>
  <si>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</si>
  <si>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</si>
  <si>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</si>
  <si>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</si>
  <si>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</si>
  <si>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</si>
  <si>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</si>
  <si>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</si>
  <si>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</si>
  <si>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</si>
  <si>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</si>
  <si>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</si>
  <si>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</si>
  <si>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</si>
  <si>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</si>
  <si>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</si>
  <si>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</si>
  <si>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</si>
  <si>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</si>
  <si>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</si>
  <si>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</si>
  <si>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</si>
  <si>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</si>
  <si>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</si>
  <si>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</si>
  <si>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</si>
  <si>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</si>
  <si>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</si>
  <si>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</si>
  <si>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</si>
  <si>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</si>
  <si>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</si>
  <si>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</si>
  <si>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</si>
  <si>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</si>
  <si>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</si>
  <si>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</si>
  <si>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</si>
  <si>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</si>
  <si>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</si>
  <si>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</si>
  <si>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</si>
  <si>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</si>
  <si>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</si>
  <si>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</si>
  <si>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</si>
  <si>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</si>
  <si>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</si>
  <si>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</si>
  <si>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</si>
  <si>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</si>
  <si>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</si>
  <si>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</si>
  <si>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</si>
  <si>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</si>
  <si>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</si>
  <si>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</si>
  <si>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</si>
  <si>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</si>
  <si>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</si>
  <si>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</si>
  <si>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</si>
  <si>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</si>
  <si>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</si>
  <si>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</si>
  <si>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</si>
  <si>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</si>
  <si>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</si>
  <si>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</si>
  <si>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</si>
  <si>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</si>
  <si>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</si>
  <si>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</si>
  <si>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</si>
  <si>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</si>
  <si>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</si>
  <si>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</si>
  <si>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</si>
  <si>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</si>
  <si>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</si>
  <si>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</si>
  <si>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</si>
  <si>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</si>
  <si>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</si>
  <si>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</si>
  <si>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</si>
  <si>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</si>
  <si>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</si>
  <si>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</si>
  <si>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</si>
  <si>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</si>
  <si>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</si>
  <si>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станом на 01.08.2014 р.</t>
  </si>
  <si>
    <r>
      <t xml:space="preserve">станом на 01.08.2014р.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</si>
  <si>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2014 року</t>
  </si>
  <si>
    <t>Фактичні надходження (серпень)</t>
  </si>
  <si>
    <t xml:space="preserve">Динаміка надходжень до бюджету розвитку за серпень 2014 р. </t>
  </si>
  <si>
    <t>план на січень-серпень  2014р.</t>
  </si>
  <si>
    <t>Зміни до розпису станом на 04.08.2014р. :</t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</si>
  <si>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15.08.2014р.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</si>
  <si>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15.08.2014</t>
    </r>
    <r>
      <rPr>
        <sz val="10"/>
        <rFont val="Times New Roman"/>
        <family val="1"/>
      </rPr>
      <t xml:space="preserve"> (тис.грн.)</t>
    </r>
  </si>
  <si>
    <t>станом на 15.08.2014 р.</t>
  </si>
  <si>
    <r>
      <t xml:space="preserve">станом на 15.08.2014р.           </t>
    </r>
    <r>
      <rPr>
        <sz val="10"/>
        <rFont val="Arial Cyr"/>
        <family val="0"/>
      </rPr>
      <t xml:space="preserve">  ( 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</si>
</sst>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4" fontId="17" fillId="0" borderId="10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7" xfId="0" applyFont="1" applyBorder="1" applyAlignment="1">
      <alignment horizont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3809181"/>
        <c:axId val="58738310"/>
      </c:lineChart>
      <c:catAx>
        <c:axId val="4380918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738310"/>
        <c:crosses val="autoZero"/>
        <c:auto val="0"/>
        <c:lblOffset val="100"/>
        <c:tickLblSkip val="1"/>
        <c:noMultiLvlLbl val="0"/>
      </c:catAx>
      <c:valAx>
        <c:axId val="58738310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809181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січень-серпень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>
                <c:ptCount val="1"/>
                <c:pt idx="0">
                  <c:v>9614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>
                <c:ptCount val="1"/>
                <c:pt idx="0">
                  <c:v>2237.5</c:v>
                </c:pt>
              </c:numCache>
            </c:numRef>
          </c:val>
        </c:ser>
        <c:axId val="36564999"/>
        <c:axId val="60649536"/>
      </c:barChart>
      <c:catAx>
        <c:axId val="36564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649536"/>
        <c:crosses val="autoZero"/>
        <c:auto val="1"/>
        <c:lblOffset val="100"/>
        <c:tickLblSkip val="1"/>
        <c:noMultiLvlLbl val="0"/>
      </c:catAx>
      <c:valAx>
        <c:axId val="606495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5649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січень-серпень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>
                <c:ptCount val="1"/>
                <c:pt idx="0">
                  <c:v>1723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>
                <c:ptCount val="1"/>
                <c:pt idx="0">
                  <c:v>1678.13</c:v>
                </c:pt>
              </c:numCache>
            </c:numRef>
          </c:val>
        </c:ser>
        <c:axId val="8974913"/>
        <c:axId val="13665354"/>
      </c:barChart>
      <c:catAx>
        <c:axId val="8974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665354"/>
        <c:crosses val="autoZero"/>
        <c:auto val="1"/>
        <c:lblOffset val="100"/>
        <c:tickLblSkip val="1"/>
        <c:noMultiLvlLbl val="0"/>
      </c:catAx>
      <c:valAx>
        <c:axId val="136653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974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січень-серпень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>
                <c:ptCount val="1"/>
                <c:pt idx="0">
                  <c:v>49412.6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>
                <c:ptCount val="1"/>
                <c:pt idx="0">
                  <c:v>51404.7</c:v>
                </c:pt>
              </c:numCache>
            </c:numRef>
          </c:val>
        </c:ser>
        <c:axId val="55879323"/>
        <c:axId val="33151860"/>
      </c:barChart>
      <c:catAx>
        <c:axId val="55879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51860"/>
        <c:crosses val="autoZero"/>
        <c:auto val="1"/>
        <c:lblOffset val="100"/>
        <c:tickLblSkip val="1"/>
        <c:noMultiLvlLbl val="0"/>
      </c:catAx>
      <c:valAx>
        <c:axId val="331518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793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8882743"/>
        <c:axId val="60182640"/>
      </c:lineChart>
      <c:catAx>
        <c:axId val="5888274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182640"/>
        <c:crosses val="autoZero"/>
        <c:auto val="0"/>
        <c:lblOffset val="100"/>
        <c:tickLblSkip val="1"/>
        <c:noMultiLvlLbl val="0"/>
      </c:catAx>
      <c:valAx>
        <c:axId val="60182640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88274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772849"/>
        <c:axId val="42955642"/>
      </c:lineChart>
      <c:catAx>
        <c:axId val="477284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955642"/>
        <c:crosses val="autoZero"/>
        <c:auto val="0"/>
        <c:lblOffset val="100"/>
        <c:tickLblSkip val="1"/>
        <c:noMultiLvlLbl val="0"/>
      </c:catAx>
      <c:valAx>
        <c:axId val="42955642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7284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51056459"/>
        <c:axId val="56854948"/>
      </c:lineChart>
      <c:catAx>
        <c:axId val="5105645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854948"/>
        <c:crosses val="autoZero"/>
        <c:auto val="0"/>
        <c:lblOffset val="100"/>
        <c:tickLblSkip val="1"/>
        <c:noMultiLvlLbl val="0"/>
      </c:catAx>
      <c:valAx>
        <c:axId val="56854948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05645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41932485"/>
        <c:axId val="41848046"/>
      </c:lineChart>
      <c:catAx>
        <c:axId val="4193248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848046"/>
        <c:crosses val="autoZero"/>
        <c:auto val="0"/>
        <c:lblOffset val="100"/>
        <c:tickLblSkip val="1"/>
        <c:noMultiLvlLbl val="0"/>
      </c:catAx>
      <c:valAx>
        <c:axId val="41848046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93248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41088095"/>
        <c:axId val="34248536"/>
      </c:lineChart>
      <c:catAx>
        <c:axId val="4108809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248536"/>
        <c:crosses val="autoZero"/>
        <c:auto val="0"/>
        <c:lblOffset val="100"/>
        <c:tickLblSkip val="1"/>
        <c:noMultiLvlLbl val="0"/>
      </c:catAx>
      <c:valAx>
        <c:axId val="34248536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08809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39801369"/>
        <c:axId val="22668002"/>
      </c:lineChart>
      <c:catAx>
        <c:axId val="3980136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668002"/>
        <c:crosses val="autoZero"/>
        <c:auto val="0"/>
        <c:lblOffset val="100"/>
        <c:tickLblSkip val="1"/>
        <c:noMultiLvlLbl val="0"/>
      </c:catAx>
      <c:valAx>
        <c:axId val="22668002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80136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41852</c:v>
                </c:pt>
                <c:pt idx="1">
                  <c:v>41855</c:v>
                </c:pt>
                <c:pt idx="2">
                  <c:v>41856</c:v>
                </c:pt>
                <c:pt idx="3">
                  <c:v>41857</c:v>
                </c:pt>
                <c:pt idx="4">
                  <c:v>41858</c:v>
                </c:pt>
                <c:pt idx="5">
                  <c:v>41859</c:v>
                </c:pt>
                <c:pt idx="6">
                  <c:v>41862</c:v>
                </c:pt>
                <c:pt idx="7">
                  <c:v>41863</c:v>
                </c:pt>
                <c:pt idx="8">
                  <c:v>41864</c:v>
                </c:pt>
                <c:pt idx="9">
                  <c:v>41865</c:v>
                </c:pt>
                <c:pt idx="10">
                  <c:v>41866</c:v>
                </c:pt>
                <c:pt idx="11">
                  <c:v>41869</c:v>
                </c:pt>
                <c:pt idx="12">
                  <c:v>41870</c:v>
                </c:pt>
                <c:pt idx="13">
                  <c:v>41871</c:v>
                </c:pt>
                <c:pt idx="14">
                  <c:v>41872</c:v>
                </c:pt>
                <c:pt idx="15">
                  <c:v>41873</c:v>
                </c:pt>
                <c:pt idx="16">
                  <c:v>41877</c:v>
                </c:pt>
                <c:pt idx="17">
                  <c:v>41878</c:v>
                </c:pt>
                <c:pt idx="18">
                  <c:v>41879</c:v>
                </c:pt>
                <c:pt idx="19">
                  <c:v>41880</c:v>
                </c:pt>
              </c:strCache>
            </c:strRef>
          </c:cat>
          <c:val>
            <c:numRef>
              <c:f>серпень!$J$4:$J$13</c:f>
              <c:numCache>
                <c:ptCount val="10"/>
                <c:pt idx="0">
                  <c:v>956.4</c:v>
                </c:pt>
                <c:pt idx="1">
                  <c:v>1040.1</c:v>
                </c:pt>
                <c:pt idx="2">
                  <c:v>2405.6</c:v>
                </c:pt>
                <c:pt idx="3">
                  <c:v>1907.6</c:v>
                </c:pt>
                <c:pt idx="4">
                  <c:v>5072.6</c:v>
                </c:pt>
                <c:pt idx="5">
                  <c:v>1079.4</c:v>
                </c:pt>
                <c:pt idx="6">
                  <c:v>746.6</c:v>
                </c:pt>
                <c:pt idx="7">
                  <c:v>794.3</c:v>
                </c:pt>
                <c:pt idx="8">
                  <c:v>754.5</c:v>
                </c:pt>
                <c:pt idx="9">
                  <c:v>1689.5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41852</c:v>
                </c:pt>
                <c:pt idx="1">
                  <c:v>41855</c:v>
                </c:pt>
                <c:pt idx="2">
                  <c:v>41856</c:v>
                </c:pt>
                <c:pt idx="3">
                  <c:v>41857</c:v>
                </c:pt>
                <c:pt idx="4">
                  <c:v>41858</c:v>
                </c:pt>
                <c:pt idx="5">
                  <c:v>41859</c:v>
                </c:pt>
                <c:pt idx="6">
                  <c:v>41862</c:v>
                </c:pt>
                <c:pt idx="7">
                  <c:v>41863</c:v>
                </c:pt>
                <c:pt idx="8">
                  <c:v>41864</c:v>
                </c:pt>
                <c:pt idx="9">
                  <c:v>41865</c:v>
                </c:pt>
                <c:pt idx="10">
                  <c:v>41866</c:v>
                </c:pt>
                <c:pt idx="11">
                  <c:v>41869</c:v>
                </c:pt>
                <c:pt idx="12">
                  <c:v>41870</c:v>
                </c:pt>
                <c:pt idx="13">
                  <c:v>41871</c:v>
                </c:pt>
                <c:pt idx="14">
                  <c:v>41872</c:v>
                </c:pt>
                <c:pt idx="15">
                  <c:v>41873</c:v>
                </c:pt>
                <c:pt idx="16">
                  <c:v>41877</c:v>
                </c:pt>
                <c:pt idx="17">
                  <c:v>41878</c:v>
                </c:pt>
                <c:pt idx="18">
                  <c:v>41879</c:v>
                </c:pt>
                <c:pt idx="19">
                  <c:v>41880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1644.6599999999999</c:v>
                </c:pt>
                <c:pt idx="1">
                  <c:v>1644.7</c:v>
                </c:pt>
                <c:pt idx="2">
                  <c:v>1644.7</c:v>
                </c:pt>
                <c:pt idx="3">
                  <c:v>1644.7</c:v>
                </c:pt>
                <c:pt idx="4">
                  <c:v>1644.7</c:v>
                </c:pt>
                <c:pt idx="5">
                  <c:v>1644.7</c:v>
                </c:pt>
                <c:pt idx="6">
                  <c:v>1644.7</c:v>
                </c:pt>
                <c:pt idx="7">
                  <c:v>1644.7</c:v>
                </c:pt>
                <c:pt idx="8">
                  <c:v>1644.7</c:v>
                </c:pt>
                <c:pt idx="9">
                  <c:v>1644.7</c:v>
                </c:pt>
                <c:pt idx="10">
                  <c:v>1644.7</c:v>
                </c:pt>
                <c:pt idx="11">
                  <c:v>1644.7</c:v>
                </c:pt>
                <c:pt idx="12">
                  <c:v>1644.7</c:v>
                </c:pt>
                <c:pt idx="13">
                  <c:v>1644.7</c:v>
                </c:pt>
                <c:pt idx="14">
                  <c:v>1644.7</c:v>
                </c:pt>
                <c:pt idx="15">
                  <c:v>1644.7</c:v>
                </c:pt>
                <c:pt idx="16">
                  <c:v>1644.7</c:v>
                </c:pt>
                <c:pt idx="17">
                  <c:v>1644.7</c:v>
                </c:pt>
                <c:pt idx="18">
                  <c:v>1644.7</c:v>
                </c:pt>
                <c:pt idx="19">
                  <c:v>1644.7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41852</c:v>
                </c:pt>
                <c:pt idx="1">
                  <c:v>41855</c:v>
                </c:pt>
                <c:pt idx="2">
                  <c:v>41856</c:v>
                </c:pt>
                <c:pt idx="3">
                  <c:v>41857</c:v>
                </c:pt>
                <c:pt idx="4">
                  <c:v>41858</c:v>
                </c:pt>
                <c:pt idx="5">
                  <c:v>41859</c:v>
                </c:pt>
                <c:pt idx="6">
                  <c:v>41862</c:v>
                </c:pt>
                <c:pt idx="7">
                  <c:v>41863</c:v>
                </c:pt>
                <c:pt idx="8">
                  <c:v>41864</c:v>
                </c:pt>
                <c:pt idx="9">
                  <c:v>41865</c:v>
                </c:pt>
                <c:pt idx="10">
                  <c:v>41866</c:v>
                </c:pt>
                <c:pt idx="11">
                  <c:v>41869</c:v>
                </c:pt>
                <c:pt idx="12">
                  <c:v>41870</c:v>
                </c:pt>
                <c:pt idx="13">
                  <c:v>41871</c:v>
                </c:pt>
                <c:pt idx="14">
                  <c:v>41872</c:v>
                </c:pt>
                <c:pt idx="15">
                  <c:v>41873</c:v>
                </c:pt>
                <c:pt idx="16">
                  <c:v>41877</c:v>
                </c:pt>
                <c:pt idx="17">
                  <c:v>41878</c:v>
                </c:pt>
                <c:pt idx="18">
                  <c:v>41879</c:v>
                </c:pt>
                <c:pt idx="19">
                  <c:v>41880</c:v>
                </c:pt>
              </c:strCache>
            </c:strRef>
          </c:cat>
          <c:val>
            <c:numRef>
              <c:f>серпень!$K$4:$K$23</c:f>
              <c:numCache>
                <c:ptCount val="20"/>
                <c:pt idx="0">
                  <c:v>1100</c:v>
                </c:pt>
                <c:pt idx="1">
                  <c:v>1000</c:v>
                </c:pt>
                <c:pt idx="2">
                  <c:v>980</c:v>
                </c:pt>
                <c:pt idx="3">
                  <c:v>2600</c:v>
                </c:pt>
                <c:pt idx="4">
                  <c:v>5400</c:v>
                </c:pt>
                <c:pt idx="5">
                  <c:v>1200</c:v>
                </c:pt>
                <c:pt idx="6">
                  <c:v>1100</c:v>
                </c:pt>
                <c:pt idx="7">
                  <c:v>1200</c:v>
                </c:pt>
                <c:pt idx="8">
                  <c:v>1500</c:v>
                </c:pt>
                <c:pt idx="9">
                  <c:v>2700</c:v>
                </c:pt>
                <c:pt idx="10">
                  <c:v>1800</c:v>
                </c:pt>
                <c:pt idx="11">
                  <c:v>1900</c:v>
                </c:pt>
                <c:pt idx="12">
                  <c:v>1700</c:v>
                </c:pt>
                <c:pt idx="13">
                  <c:v>2300</c:v>
                </c:pt>
                <c:pt idx="14">
                  <c:v>1900</c:v>
                </c:pt>
                <c:pt idx="15">
                  <c:v>2800</c:v>
                </c:pt>
                <c:pt idx="16">
                  <c:v>1240</c:v>
                </c:pt>
                <c:pt idx="17">
                  <c:v>1150</c:v>
                </c:pt>
                <c:pt idx="18">
                  <c:v>1300</c:v>
                </c:pt>
                <c:pt idx="19">
                  <c:v>5824.2</c:v>
                </c:pt>
              </c:numCache>
            </c:numRef>
          </c:val>
          <c:smooth val="1"/>
        </c:ser>
        <c:marker val="1"/>
        <c:axId val="2685427"/>
        <c:axId val="24168844"/>
      </c:lineChart>
      <c:catAx>
        <c:axId val="268542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168844"/>
        <c:crosses val="autoZero"/>
        <c:auto val="0"/>
        <c:lblOffset val="100"/>
        <c:tickLblSkip val="1"/>
        <c:noMultiLvlLbl val="0"/>
      </c:catAx>
      <c:valAx>
        <c:axId val="24168844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8542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15.08.2014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1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січень-серпень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року'!$B$47:$B$54</c:f>
              <c:numCache>
                <c:ptCount val="8"/>
                <c:pt idx="0">
                  <c:v>255136</c:v>
                </c:pt>
                <c:pt idx="1">
                  <c:v>51300.79</c:v>
                </c:pt>
                <c:pt idx="2">
                  <c:v>1045.6</c:v>
                </c:pt>
                <c:pt idx="3">
                  <c:v>694.5</c:v>
                </c:pt>
                <c:pt idx="4">
                  <c:v>4503.9</c:v>
                </c:pt>
                <c:pt idx="5">
                  <c:v>4681.5</c:v>
                </c:pt>
                <c:pt idx="6">
                  <c:v>2100</c:v>
                </c:pt>
                <c:pt idx="7">
                  <c:v>3171.8000000000247</c:v>
                </c:pt>
              </c:numCache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року'!$C$47:$C$54</c:f>
              <c:numCache>
                <c:ptCount val="8"/>
                <c:pt idx="0">
                  <c:v>231484.6</c:v>
                </c:pt>
                <c:pt idx="1">
                  <c:v>48614.7</c:v>
                </c:pt>
                <c:pt idx="2">
                  <c:v>349.5</c:v>
                </c:pt>
                <c:pt idx="3">
                  <c:v>578.3</c:v>
                </c:pt>
                <c:pt idx="4">
                  <c:v>4225.7</c:v>
                </c:pt>
                <c:pt idx="5">
                  <c:v>4143.38</c:v>
                </c:pt>
                <c:pt idx="6">
                  <c:v>1866.7</c:v>
                </c:pt>
                <c:pt idx="7">
                  <c:v>1768.480000000042</c:v>
                </c:pt>
              </c:numCache>
            </c:numRef>
          </c:val>
          <c:shape val="box"/>
        </c:ser>
        <c:shape val="box"/>
        <c:axId val="16193005"/>
        <c:axId val="11519318"/>
      </c:bar3DChart>
      <c:catAx>
        <c:axId val="16193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11519318"/>
        <c:crosses val="autoZero"/>
        <c:auto val="1"/>
        <c:lblOffset val="100"/>
        <c:tickLblSkip val="1"/>
        <c:noMultiLvlLbl val="0"/>
      </c:catAx>
      <c:valAx>
        <c:axId val="11519318"/>
        <c:scaling>
          <c:orientation val="minMax"/>
          <c:max val="27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193005"/>
        <c:crossesAt val="1"/>
        <c:crossBetween val="between"/>
        <c:dispUnits/>
        <c:majorUnit val="3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січень-серпень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15.08.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322 634,1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293 031,4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січень-серпень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-25955,8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серпень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42 402,2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серпень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-29602,7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0">
        <row r="10">
          <cell r="E10">
            <v>255136</v>
          </cell>
          <cell r="F10">
            <v>231484.6</v>
          </cell>
        </row>
        <row r="19">
          <cell r="E19">
            <v>1045.6</v>
          </cell>
          <cell r="F19">
            <v>349.5</v>
          </cell>
        </row>
        <row r="33">
          <cell r="E33">
            <v>51300.79</v>
          </cell>
          <cell r="F33">
            <v>48614.7</v>
          </cell>
        </row>
        <row r="56">
          <cell r="E56">
            <v>4503.9</v>
          </cell>
          <cell r="F56">
            <v>4225.7</v>
          </cell>
        </row>
        <row r="95">
          <cell r="E95">
            <v>4681.5</v>
          </cell>
        </row>
        <row r="96">
          <cell r="E96">
            <v>694.5</v>
          </cell>
          <cell r="F96">
            <v>578.3</v>
          </cell>
        </row>
        <row r="107">
          <cell r="E107">
            <v>322634.09</v>
          </cell>
          <cell r="F107">
            <v>293031.36000000004</v>
          </cell>
        </row>
        <row r="119">
          <cell r="E119">
            <v>182.5</v>
          </cell>
          <cell r="F119">
            <v>261.2</v>
          </cell>
        </row>
        <row r="120">
          <cell r="E120">
            <v>49412.6</v>
          </cell>
          <cell r="F120">
            <v>51404.7</v>
          </cell>
        </row>
        <row r="121">
          <cell r="E121">
            <v>1723</v>
          </cell>
          <cell r="F121">
            <v>1678.13</v>
          </cell>
        </row>
        <row r="122">
          <cell r="E122">
            <v>9614</v>
          </cell>
          <cell r="F122">
            <v>2237.5</v>
          </cell>
        </row>
        <row r="123">
          <cell r="E123">
            <v>1241.63</v>
          </cell>
          <cell r="F123">
            <v>764.6</v>
          </cell>
        </row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125276.28115000001</v>
          </cell>
          <cell r="I143">
            <v>111451.05919</v>
          </cell>
        </row>
      </sheetData>
      <sheetData sheetId="1">
        <row r="95">
          <cell r="F95">
            <v>4143.38</v>
          </cell>
        </row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120856.76109</v>
          </cell>
          <cell r="I143">
            <v>107031.53912999999</v>
          </cell>
        </row>
      </sheetData>
      <sheetData sheetId="2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3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4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5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6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7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61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62</v>
      </c>
      <c r="O1" s="111"/>
      <c r="P1" s="111"/>
      <c r="Q1" s="111"/>
      <c r="R1" s="111"/>
      <c r="S1" s="112"/>
    </row>
    <row r="2" spans="1:19" ht="16.5" thickBot="1">
      <c r="A2" s="113" t="s">
        <v>63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64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41671</v>
      </c>
      <c r="O29" s="106">
        <f>'[1]січень '!$D$142</f>
        <v>111410.62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41671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I22" sqref="I22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102">
        <v>42063.6</v>
      </c>
      <c r="I6" s="98">
        <v>45195.7</v>
      </c>
      <c r="J6" s="16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101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103">
        <f t="shared" si="0"/>
        <v>-2541.92</v>
      </c>
      <c r="I7" s="99">
        <f t="shared" si="0"/>
        <v>-2793.52</v>
      </c>
      <c r="J7" s="24">
        <f t="shared" si="0"/>
        <v>-2669.25</v>
      </c>
      <c r="K7" s="24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4">
        <v>79.88</v>
      </c>
      <c r="I8" s="100">
        <v>79.68</v>
      </c>
      <c r="J8" s="37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4">
        <v>-2621.8</v>
      </c>
      <c r="I9" s="100">
        <v>-2873.2</v>
      </c>
      <c r="J9" s="37">
        <v>-2749.1</v>
      </c>
      <c r="K9" s="37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4"/>
      <c r="I10" s="100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4"/>
      <c r="I11" s="100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4"/>
      <c r="I12" s="100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4"/>
      <c r="I13" s="100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4"/>
      <c r="I14" s="100"/>
      <c r="J14" s="37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5">
        <f t="shared" si="2"/>
        <v>39521.68</v>
      </c>
      <c r="I15" s="101">
        <f t="shared" si="2"/>
        <v>42402.18</v>
      </c>
      <c r="J15" s="55">
        <f t="shared" si="2"/>
        <v>40928.95</v>
      </c>
      <c r="K15" s="55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65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67</v>
      </c>
      <c r="O1" s="111"/>
      <c r="P1" s="111"/>
      <c r="Q1" s="111"/>
      <c r="R1" s="111"/>
      <c r="S1" s="112"/>
    </row>
    <row r="2" spans="1:19" ht="16.5" thickBot="1">
      <c r="A2" s="113" t="s">
        <v>70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71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41699</v>
      </c>
      <c r="O29" s="106">
        <f>'[1]лютий'!$D$142</f>
        <v>121970.53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41699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72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74</v>
      </c>
      <c r="O1" s="111"/>
      <c r="P1" s="111"/>
      <c r="Q1" s="111"/>
      <c r="R1" s="111"/>
      <c r="S1" s="112"/>
    </row>
    <row r="2" spans="1:19" ht="16.5" thickBot="1">
      <c r="A2" s="113" t="s">
        <v>75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76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41730</v>
      </c>
      <c r="O29" s="106">
        <f>'[1]березень'!$D$142</f>
        <v>114985.02570999999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41730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5" sqref="H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77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79</v>
      </c>
      <c r="O1" s="111"/>
      <c r="P1" s="111"/>
      <c r="Q1" s="111"/>
      <c r="R1" s="111"/>
      <c r="S1" s="112"/>
    </row>
    <row r="2" spans="1:19" ht="16.5" thickBot="1">
      <c r="A2" s="113" t="s">
        <v>80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81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</v>
      </c>
      <c r="I24" s="82">
        <f t="shared" si="0"/>
        <v>7.000000000000341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238.9</v>
      </c>
      <c r="I25" s="43">
        <f t="shared" si="3"/>
        <v>95.18999999999963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1" t="s">
        <v>41</v>
      </c>
      <c r="O28" s="121"/>
      <c r="P28" s="121"/>
      <c r="Q28" s="12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2" t="s">
        <v>34</v>
      </c>
      <c r="O29" s="122"/>
      <c r="P29" s="122"/>
      <c r="Q29" s="122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9">
        <v>41760</v>
      </c>
      <c r="O30" s="106">
        <f>'[1]квітень'!$D$142</f>
        <v>123251.48</v>
      </c>
      <c r="P30" s="106"/>
      <c r="Q30" s="106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0"/>
      <c r="O31" s="106"/>
      <c r="P31" s="106"/>
      <c r="Q31" s="106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3" t="s">
        <v>56</v>
      </c>
      <c r="P33" s="124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5" t="s">
        <v>57</v>
      </c>
      <c r="P34" s="125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6" t="s">
        <v>60</v>
      </c>
      <c r="P35" s="127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1" t="s">
        <v>35</v>
      </c>
      <c r="O38" s="121"/>
      <c r="P38" s="121"/>
      <c r="Q38" s="121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9" t="s">
        <v>36</v>
      </c>
      <c r="O39" s="129"/>
      <c r="P39" s="129"/>
      <c r="Q39" s="129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9">
        <v>41760</v>
      </c>
      <c r="O40" s="128">
        <v>0</v>
      </c>
      <c r="P40" s="128"/>
      <c r="Q40" s="128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0"/>
      <c r="O41" s="128"/>
      <c r="P41" s="128"/>
      <c r="Q41" s="128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A1:L1"/>
    <mergeCell ref="N1:S1"/>
    <mergeCell ref="A2:L2"/>
    <mergeCell ref="N2:S2"/>
    <mergeCell ref="N28:Q28"/>
    <mergeCell ref="N29:Q29"/>
    <mergeCell ref="N30:N31"/>
    <mergeCell ref="O30:Q31"/>
    <mergeCell ref="N39:Q39"/>
    <mergeCell ref="N40:N41"/>
    <mergeCell ref="O40:Q41"/>
    <mergeCell ref="O33:P33"/>
    <mergeCell ref="O34:P34"/>
    <mergeCell ref="O35:P35"/>
    <mergeCell ref="N38:Q38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82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84</v>
      </c>
      <c r="O1" s="111"/>
      <c r="P1" s="111"/>
      <c r="Q1" s="111"/>
      <c r="R1" s="111"/>
      <c r="S1" s="112"/>
    </row>
    <row r="2" spans="1:19" ht="16.5" thickBot="1">
      <c r="A2" s="113" t="s">
        <v>85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86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45.8</v>
      </c>
      <c r="I22" s="82">
        <f t="shared" si="0"/>
        <v>0.3500000000003922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282</v>
      </c>
      <c r="I23" s="43">
        <f t="shared" si="3"/>
        <v>231.69999999999945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1" t="s">
        <v>41</v>
      </c>
      <c r="O26" s="121"/>
      <c r="P26" s="121"/>
      <c r="Q26" s="121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2" t="s">
        <v>34</v>
      </c>
      <c r="O27" s="122"/>
      <c r="P27" s="122"/>
      <c r="Q27" s="122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9">
        <v>41791</v>
      </c>
      <c r="O28" s="106">
        <f>'[1]травень'!$D$142</f>
        <v>118982.48</v>
      </c>
      <c r="P28" s="106"/>
      <c r="Q28" s="106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0"/>
      <c r="O29" s="106"/>
      <c r="P29" s="106"/>
      <c r="Q29" s="106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23" t="s">
        <v>56</v>
      </c>
      <c r="P31" s="124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5" t="s">
        <v>57</v>
      </c>
      <c r="P32" s="125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6" t="s">
        <v>60</v>
      </c>
      <c r="P33" s="127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1" t="s">
        <v>35</v>
      </c>
      <c r="O36" s="121"/>
      <c r="P36" s="121"/>
      <c r="Q36" s="121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9" t="s">
        <v>36</v>
      </c>
      <c r="O37" s="129"/>
      <c r="P37" s="129"/>
      <c r="Q37" s="129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9">
        <v>41791</v>
      </c>
      <c r="O38" s="128">
        <v>0</v>
      </c>
      <c r="P38" s="128"/>
      <c r="Q38" s="128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0"/>
      <c r="O39" s="128"/>
      <c r="P39" s="128"/>
      <c r="Q39" s="128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87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89</v>
      </c>
      <c r="O1" s="111"/>
      <c r="P1" s="111"/>
      <c r="Q1" s="111"/>
      <c r="R1" s="111"/>
      <c r="S1" s="112"/>
    </row>
    <row r="2" spans="1:19" ht="16.5" thickBot="1">
      <c r="A2" s="113" t="s">
        <v>90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91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9.8</v>
      </c>
      <c r="I22" s="82">
        <f t="shared" si="0"/>
        <v>6.600000000000136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242.6</v>
      </c>
      <c r="I23" s="43">
        <f t="shared" si="3"/>
        <v>99.10000000000072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1" t="s">
        <v>41</v>
      </c>
      <c r="O26" s="121"/>
      <c r="P26" s="121"/>
      <c r="Q26" s="121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2" t="s">
        <v>34</v>
      </c>
      <c r="O27" s="122"/>
      <c r="P27" s="122"/>
      <c r="Q27" s="122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9">
        <v>41821</v>
      </c>
      <c r="O28" s="106">
        <f>'[1]червень'!$D$143</f>
        <v>117976.29</v>
      </c>
      <c r="P28" s="106"/>
      <c r="Q28" s="106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0"/>
      <c r="O29" s="106"/>
      <c r="P29" s="106"/>
      <c r="Q29" s="106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23" t="s">
        <v>56</v>
      </c>
      <c r="P31" s="124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5" t="s">
        <v>57</v>
      </c>
      <c r="P32" s="125"/>
      <c r="Q32" s="83">
        <f>'[1]червень'!$I$140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6" t="s">
        <v>60</v>
      </c>
      <c r="P33" s="127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1" t="s">
        <v>35</v>
      </c>
      <c r="O36" s="121"/>
      <c r="P36" s="121"/>
      <c r="Q36" s="121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9" t="s">
        <v>36</v>
      </c>
      <c r="O37" s="129"/>
      <c r="P37" s="129"/>
      <c r="Q37" s="129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9">
        <v>41821</v>
      </c>
      <c r="O38" s="128">
        <v>0</v>
      </c>
      <c r="P38" s="128"/>
      <c r="Q38" s="128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0"/>
      <c r="O39" s="128"/>
      <c r="P39" s="128"/>
      <c r="Q39" s="128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4" sqref="G2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92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94</v>
      </c>
      <c r="O1" s="111"/>
      <c r="P1" s="111"/>
      <c r="Q1" s="111"/>
      <c r="R1" s="111"/>
      <c r="S1" s="112"/>
    </row>
    <row r="2" spans="1:19" ht="16.5" thickBot="1">
      <c r="A2" s="113" t="s">
        <v>95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96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AVERAGE(J4:J26)</f>
        <v>1904.7973913043477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1904.8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1904.8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1904.8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1904.8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1904.8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25.500000000000043</v>
      </c>
      <c r="J10" s="42">
        <v>1115.7</v>
      </c>
      <c r="K10" s="56">
        <v>1100</v>
      </c>
      <c r="L10" s="4">
        <f t="shared" si="1"/>
        <v>1.0142727272727272</v>
      </c>
      <c r="M10" s="2">
        <v>1904.8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1904.8</v>
      </c>
      <c r="N11" s="47">
        <v>0</v>
      </c>
      <c r="O11" s="48">
        <v>0</v>
      </c>
      <c r="P11" s="49">
        <v>324.7</v>
      </c>
      <c r="Q11" s="49">
        <v>0</v>
      </c>
      <c r="R11" s="46">
        <v>0.5</v>
      </c>
      <c r="S11" s="35">
        <f t="shared" si="2"/>
        <v>325.2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1904.8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1904.8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1904.8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1904.8</v>
      </c>
      <c r="N15" s="47">
        <v>27.7</v>
      </c>
      <c r="O15" s="53">
        <v>0</v>
      </c>
      <c r="P15" s="54">
        <v>373.9</v>
      </c>
      <c r="Q15" s="49">
        <v>0</v>
      </c>
      <c r="R15" s="46">
        <v>6.2</v>
      </c>
      <c r="S15" s="35">
        <f t="shared" si="2"/>
        <v>407.79999999999995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1904.8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1904.8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1904.8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1904.8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>
        <v>1734.5</v>
      </c>
      <c r="C20" s="80">
        <v>211.3</v>
      </c>
      <c r="D20" s="3">
        <v>0</v>
      </c>
      <c r="E20" s="3">
        <v>1.3</v>
      </c>
      <c r="F20" s="3">
        <v>1</v>
      </c>
      <c r="G20" s="3">
        <v>0.1</v>
      </c>
      <c r="H20" s="3">
        <v>3.2</v>
      </c>
      <c r="I20" s="82">
        <f t="shared" si="0"/>
        <v>4.899999999999943</v>
      </c>
      <c r="J20" s="42">
        <v>1956.3</v>
      </c>
      <c r="K20" s="42">
        <v>1200</v>
      </c>
      <c r="L20" s="4">
        <f t="shared" si="1"/>
        <v>1.63025</v>
      </c>
      <c r="M20" s="2">
        <v>1904.8</v>
      </c>
      <c r="N20" s="47">
        <v>2.2</v>
      </c>
      <c r="O20" s="53">
        <v>0</v>
      </c>
      <c r="P20" s="54">
        <v>373.93</v>
      </c>
      <c r="Q20" s="49">
        <v>0</v>
      </c>
      <c r="R20" s="46">
        <v>3.83</v>
      </c>
      <c r="S20" s="35">
        <f t="shared" si="2"/>
        <v>379.96</v>
      </c>
    </row>
    <row r="21" spans="1:19" ht="12.75">
      <c r="A21" s="13">
        <v>41844</v>
      </c>
      <c r="B21" s="42">
        <v>762.6</v>
      </c>
      <c r="C21" s="80">
        <v>326.8</v>
      </c>
      <c r="D21" s="3">
        <v>0</v>
      </c>
      <c r="E21" s="3">
        <v>3.3</v>
      </c>
      <c r="F21" s="3">
        <v>3.5</v>
      </c>
      <c r="G21" s="3">
        <v>0</v>
      </c>
      <c r="H21" s="3">
        <v>10.8</v>
      </c>
      <c r="I21" s="82">
        <f t="shared" si="0"/>
        <v>2.0999999999998735</v>
      </c>
      <c r="J21" s="42">
        <v>1109.1</v>
      </c>
      <c r="K21" s="42">
        <v>1500</v>
      </c>
      <c r="L21" s="4">
        <f t="shared" si="1"/>
        <v>0.7394</v>
      </c>
      <c r="M21" s="2">
        <v>1904.8</v>
      </c>
      <c r="N21" s="47">
        <v>0</v>
      </c>
      <c r="O21" s="53">
        <v>0</v>
      </c>
      <c r="P21" s="54">
        <v>329.94</v>
      </c>
      <c r="Q21" s="49">
        <v>0</v>
      </c>
      <c r="R21" s="46">
        <v>2.34</v>
      </c>
      <c r="S21" s="35">
        <f t="shared" si="2"/>
        <v>332.28</v>
      </c>
    </row>
    <row r="22" spans="1:19" ht="12.75">
      <c r="A22" s="13">
        <v>41845</v>
      </c>
      <c r="B22" s="42">
        <v>586.4</v>
      </c>
      <c r="C22" s="81">
        <v>482.7</v>
      </c>
      <c r="D22" s="7">
        <v>0</v>
      </c>
      <c r="E22" s="7">
        <v>8.8</v>
      </c>
      <c r="F22" s="7">
        <v>3.7</v>
      </c>
      <c r="G22" s="7">
        <v>0</v>
      </c>
      <c r="H22" s="7">
        <v>0</v>
      </c>
      <c r="I22" s="82">
        <f t="shared" si="0"/>
        <v>4.199999999999988</v>
      </c>
      <c r="J22" s="42">
        <v>1085.8</v>
      </c>
      <c r="K22" s="42">
        <v>1400</v>
      </c>
      <c r="L22" s="4">
        <f t="shared" si="1"/>
        <v>0.7755714285714286</v>
      </c>
      <c r="M22" s="2">
        <v>1904.8</v>
      </c>
      <c r="N22" s="47">
        <v>0</v>
      </c>
      <c r="O22" s="53">
        <v>0</v>
      </c>
      <c r="P22" s="54">
        <v>259.1</v>
      </c>
      <c r="Q22" s="49">
        <v>0</v>
      </c>
      <c r="R22" s="46">
        <v>17.84</v>
      </c>
      <c r="S22" s="35">
        <f t="shared" si="2"/>
        <v>276.94</v>
      </c>
    </row>
    <row r="23" spans="1:19" ht="12.75">
      <c r="A23" s="13">
        <v>41848</v>
      </c>
      <c r="B23" s="42">
        <v>735.9</v>
      </c>
      <c r="C23" s="81">
        <v>816.1</v>
      </c>
      <c r="D23" s="7">
        <v>0</v>
      </c>
      <c r="E23" s="7">
        <v>10.7</v>
      </c>
      <c r="F23" s="7">
        <v>1</v>
      </c>
      <c r="G23" s="7">
        <v>0</v>
      </c>
      <c r="H23" s="7">
        <v>23.7</v>
      </c>
      <c r="I23" s="82">
        <f t="shared" si="0"/>
        <v>1.399999999999956</v>
      </c>
      <c r="J23" s="42">
        <v>1588.8</v>
      </c>
      <c r="K23" s="42">
        <v>1100</v>
      </c>
      <c r="L23" s="4">
        <f t="shared" si="1"/>
        <v>1.4443636363636363</v>
      </c>
      <c r="M23" s="2">
        <v>1904.8</v>
      </c>
      <c r="N23" s="47">
        <v>15.4</v>
      </c>
      <c r="O23" s="53">
        <v>0</v>
      </c>
      <c r="P23" s="54">
        <v>421</v>
      </c>
      <c r="Q23" s="49">
        <v>0</v>
      </c>
      <c r="R23" s="46">
        <v>66.5</v>
      </c>
      <c r="S23" s="35">
        <f t="shared" si="2"/>
        <v>502.9</v>
      </c>
    </row>
    <row r="24" spans="1:19" ht="12.75">
      <c r="A24" s="13">
        <v>41849</v>
      </c>
      <c r="B24" s="42">
        <v>2544.3</v>
      </c>
      <c r="C24" s="81">
        <v>1834.2</v>
      </c>
      <c r="D24" s="7">
        <v>0</v>
      </c>
      <c r="E24" s="7">
        <v>2</v>
      </c>
      <c r="F24" s="7">
        <v>15.2</v>
      </c>
      <c r="G24" s="7">
        <v>0</v>
      </c>
      <c r="H24" s="7">
        <v>0</v>
      </c>
      <c r="I24" s="82">
        <f t="shared" si="0"/>
        <v>7.999999999999591</v>
      </c>
      <c r="J24" s="42">
        <v>4403.7</v>
      </c>
      <c r="K24" s="42">
        <v>2500</v>
      </c>
      <c r="L24" s="4">
        <f t="shared" si="1"/>
        <v>1.76148</v>
      </c>
      <c r="M24" s="2">
        <v>1904.8</v>
      </c>
      <c r="N24" s="47">
        <v>0</v>
      </c>
      <c r="O24" s="53">
        <v>0</v>
      </c>
      <c r="P24" s="54">
        <v>443.4</v>
      </c>
      <c r="Q24" s="49">
        <v>0</v>
      </c>
      <c r="R24" s="46">
        <v>5.4</v>
      </c>
      <c r="S24" s="35">
        <f t="shared" si="2"/>
        <v>448.79999999999995</v>
      </c>
    </row>
    <row r="25" spans="1:19" ht="12.75">
      <c r="A25" s="13">
        <v>41850</v>
      </c>
      <c r="B25" s="42">
        <v>3090.8</v>
      </c>
      <c r="C25" s="81">
        <v>1191.3</v>
      </c>
      <c r="D25" s="7">
        <v>11.5</v>
      </c>
      <c r="E25" s="7">
        <v>4.5</v>
      </c>
      <c r="F25" s="7">
        <v>4.6</v>
      </c>
      <c r="G25" s="7">
        <v>0</v>
      </c>
      <c r="H25" s="7">
        <v>14.8</v>
      </c>
      <c r="I25" s="82">
        <f t="shared" si="0"/>
        <v>2.4999999999998614</v>
      </c>
      <c r="J25" s="42">
        <v>4320</v>
      </c>
      <c r="K25" s="42">
        <v>3480</v>
      </c>
      <c r="L25" s="4">
        <f t="shared" si="1"/>
        <v>1.2413793103448276</v>
      </c>
      <c r="M25" s="2">
        <v>1904.8</v>
      </c>
      <c r="N25" s="47">
        <v>-28.9</v>
      </c>
      <c r="O25" s="53">
        <v>0</v>
      </c>
      <c r="P25" s="54">
        <f>550-136.5</f>
        <v>413.5</v>
      </c>
      <c r="Q25" s="49">
        <v>0</v>
      </c>
      <c r="R25" s="46">
        <v>0.6</v>
      </c>
      <c r="S25" s="35">
        <f t="shared" si="2"/>
        <v>385.20000000000005</v>
      </c>
    </row>
    <row r="26" spans="1:19" ht="13.5" thickBot="1">
      <c r="A26" s="13">
        <v>41851</v>
      </c>
      <c r="B26" s="42">
        <v>2018.4</v>
      </c>
      <c r="C26" s="81">
        <v>238.9</v>
      </c>
      <c r="D26" s="7">
        <v>0.8</v>
      </c>
      <c r="E26" s="7">
        <v>6.6</v>
      </c>
      <c r="F26" s="7">
        <v>3.3</v>
      </c>
      <c r="G26" s="7">
        <v>0</v>
      </c>
      <c r="H26" s="7">
        <v>5.8</v>
      </c>
      <c r="I26" s="82">
        <f t="shared" si="0"/>
        <v>2.3999999999997224</v>
      </c>
      <c r="J26" s="42">
        <v>2276.2</v>
      </c>
      <c r="K26" s="42">
        <v>2581.7</v>
      </c>
      <c r="L26" s="4">
        <f t="shared" si="1"/>
        <v>0.8816671185652865</v>
      </c>
      <c r="M26" s="2">
        <v>1904.8</v>
      </c>
      <c r="N26" s="47">
        <v>26.4</v>
      </c>
      <c r="O26" s="53">
        <v>0</v>
      </c>
      <c r="P26" s="54">
        <v>306.3</v>
      </c>
      <c r="Q26" s="49">
        <v>0</v>
      </c>
      <c r="R26" s="46">
        <v>6.14</v>
      </c>
      <c r="S26" s="35">
        <f t="shared" si="2"/>
        <v>338.84</v>
      </c>
    </row>
    <row r="27" spans="1:19" ht="13.5" thickBot="1">
      <c r="A27" s="39" t="s">
        <v>33</v>
      </c>
      <c r="B27" s="43">
        <f aca="true" t="shared" si="3" ref="B27:K27">SUM(B4:B26)</f>
        <v>34887.450000000004</v>
      </c>
      <c r="C27" s="43">
        <f t="shared" si="3"/>
        <v>7269.1</v>
      </c>
      <c r="D27" s="43">
        <f t="shared" si="3"/>
        <v>31.5</v>
      </c>
      <c r="E27" s="14">
        <f t="shared" si="3"/>
        <v>116.1</v>
      </c>
      <c r="F27" s="14">
        <f t="shared" si="3"/>
        <v>517.6999999999999</v>
      </c>
      <c r="G27" s="14">
        <f t="shared" si="3"/>
        <v>591.7</v>
      </c>
      <c r="H27" s="14">
        <f t="shared" si="3"/>
        <v>260.4</v>
      </c>
      <c r="I27" s="43">
        <f t="shared" si="3"/>
        <v>136.38999999999945</v>
      </c>
      <c r="J27" s="43">
        <f t="shared" si="3"/>
        <v>43810.34</v>
      </c>
      <c r="K27" s="43">
        <f t="shared" si="3"/>
        <v>39521.7</v>
      </c>
      <c r="L27" s="15">
        <f t="shared" si="1"/>
        <v>1.1085135507834936</v>
      </c>
      <c r="M27" s="2"/>
      <c r="N27" s="93">
        <f>SUM(N4:N26)</f>
        <v>118.80000000000001</v>
      </c>
      <c r="O27" s="93">
        <f>SUM(O4:O26)</f>
        <v>19.2</v>
      </c>
      <c r="P27" s="93">
        <f>SUM(P4:P26)</f>
        <v>8155.970000000001</v>
      </c>
      <c r="Q27" s="93">
        <f>SUM(Q4:Q26)</f>
        <v>35.93</v>
      </c>
      <c r="R27" s="93">
        <f>SUM(R4:R26)</f>
        <v>120.8</v>
      </c>
      <c r="S27" s="93">
        <f>N27+O27+Q27+P27+R27</f>
        <v>8450.7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1" t="s">
        <v>41</v>
      </c>
      <c r="O30" s="121"/>
      <c r="P30" s="121"/>
      <c r="Q30" s="121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2" t="s">
        <v>34</v>
      </c>
      <c r="O31" s="122"/>
      <c r="P31" s="122"/>
      <c r="Q31" s="122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9">
        <v>41852</v>
      </c>
      <c r="O32" s="106">
        <f>'[1]липень'!$D$143</f>
        <v>120856.76109</v>
      </c>
      <c r="P32" s="106"/>
      <c r="Q32" s="106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20"/>
      <c r="O33" s="106"/>
      <c r="P33" s="106"/>
      <c r="Q33" s="106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'[1]липень'!$I$143</f>
        <v>107031.53912999999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3" t="s">
        <v>56</v>
      </c>
      <c r="P35" s="124"/>
      <c r="Q35" s="61">
        <f>'[1]липень'!$I$142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5" t="s">
        <v>57</v>
      </c>
      <c r="P36" s="125"/>
      <c r="Q36" s="83">
        <f>'[1]липень'!$I$140</f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6" t="s">
        <v>60</v>
      </c>
      <c r="P37" s="127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1" t="s">
        <v>35</v>
      </c>
      <c r="O40" s="121"/>
      <c r="P40" s="121"/>
      <c r="Q40" s="121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9" t="s">
        <v>36</v>
      </c>
      <c r="O41" s="129"/>
      <c r="P41" s="129"/>
      <c r="Q41" s="129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9">
        <v>41852</v>
      </c>
      <c r="O42" s="128">
        <v>0</v>
      </c>
      <c r="P42" s="128"/>
      <c r="Q42" s="128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20"/>
      <c r="O43" s="128"/>
      <c r="P43" s="128"/>
      <c r="Q43" s="128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A1:L1"/>
    <mergeCell ref="N1:S1"/>
    <mergeCell ref="A2:L2"/>
    <mergeCell ref="N2:S2"/>
    <mergeCell ref="N30:Q30"/>
    <mergeCell ref="N31:Q31"/>
    <mergeCell ref="N32:N33"/>
    <mergeCell ref="O32:Q33"/>
    <mergeCell ref="N41:Q41"/>
    <mergeCell ref="N42:N43"/>
    <mergeCell ref="O42:Q43"/>
    <mergeCell ref="O35:P35"/>
    <mergeCell ref="O36:P36"/>
    <mergeCell ref="O37:P37"/>
    <mergeCell ref="N40:Q40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4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39" sqref="N39:N40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97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99</v>
      </c>
      <c r="O1" s="111"/>
      <c r="P1" s="111"/>
      <c r="Q1" s="111"/>
      <c r="R1" s="111"/>
      <c r="S1" s="112"/>
    </row>
    <row r="2" spans="1:19" ht="16.5" thickBot="1">
      <c r="A2" s="113" t="s">
        <v>104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105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41852</v>
      </c>
      <c r="B4" s="42">
        <v>855.6</v>
      </c>
      <c r="C4" s="80">
        <v>69.7</v>
      </c>
      <c r="D4" s="3">
        <v>0</v>
      </c>
      <c r="E4" s="3">
        <v>14.6</v>
      </c>
      <c r="F4" s="3">
        <v>14.3</v>
      </c>
      <c r="G4" s="3">
        <v>0</v>
      </c>
      <c r="H4" s="3">
        <v>0.9</v>
      </c>
      <c r="I4" s="42">
        <f aca="true" t="shared" si="0" ref="I4:I23">J4-B4-C4-D4-E4-F4-G4-H4</f>
        <v>1.2999999999999496</v>
      </c>
      <c r="J4" s="42">
        <v>956.4</v>
      </c>
      <c r="K4" s="42">
        <v>1100</v>
      </c>
      <c r="L4" s="4">
        <f aca="true" t="shared" si="1" ref="L4:L24">J4/K4</f>
        <v>0.8694545454545455</v>
      </c>
      <c r="M4" s="2">
        <f>AVERAGE(J4:J23)</f>
        <v>1644.6599999999999</v>
      </c>
      <c r="N4" s="44">
        <v>0</v>
      </c>
      <c r="O4" s="45">
        <v>0</v>
      </c>
      <c r="P4" s="46">
        <v>528.1</v>
      </c>
      <c r="Q4" s="46">
        <v>0</v>
      </c>
      <c r="R4" s="46">
        <v>0</v>
      </c>
      <c r="S4" s="35">
        <f>N4+O4+Q4+P4+R4</f>
        <v>528.1</v>
      </c>
    </row>
    <row r="5" spans="1:19" ht="12.75">
      <c r="A5" s="13">
        <v>41855</v>
      </c>
      <c r="B5" s="42">
        <v>938.7</v>
      </c>
      <c r="C5" s="80">
        <v>30.7</v>
      </c>
      <c r="D5" s="3">
        <v>0</v>
      </c>
      <c r="E5" s="3">
        <v>1.8</v>
      </c>
      <c r="F5" s="3">
        <v>29</v>
      </c>
      <c r="G5" s="3">
        <v>0</v>
      </c>
      <c r="H5" s="3">
        <v>44.5</v>
      </c>
      <c r="I5" s="42">
        <f t="shared" si="0"/>
        <v>-4.600000000000136</v>
      </c>
      <c r="J5" s="42">
        <v>1040.1</v>
      </c>
      <c r="K5" s="42">
        <v>1000</v>
      </c>
      <c r="L5" s="4">
        <f t="shared" si="1"/>
        <v>1.0400999999999998</v>
      </c>
      <c r="M5" s="2">
        <v>1644.7</v>
      </c>
      <c r="N5" s="47">
        <v>0</v>
      </c>
      <c r="O5" s="48">
        <v>0</v>
      </c>
      <c r="P5" s="49">
        <v>561.6</v>
      </c>
      <c r="Q5" s="49">
        <v>0</v>
      </c>
      <c r="R5" s="46">
        <v>0.9</v>
      </c>
      <c r="S5" s="35">
        <f aca="true" t="shared" si="2" ref="S5:S23">N5+O5+Q5+P5+R5</f>
        <v>562.5</v>
      </c>
    </row>
    <row r="6" spans="1:19" ht="12.75">
      <c r="A6" s="13">
        <v>41856</v>
      </c>
      <c r="B6" s="42">
        <v>1642.1</v>
      </c>
      <c r="C6" s="80">
        <v>137.6</v>
      </c>
      <c r="D6" s="3">
        <v>0.1</v>
      </c>
      <c r="E6" s="3">
        <v>1.8</v>
      </c>
      <c r="F6" s="3">
        <v>20.6</v>
      </c>
      <c r="G6" s="3">
        <v>592.3</v>
      </c>
      <c r="H6" s="3">
        <v>1.7</v>
      </c>
      <c r="I6" s="42">
        <f t="shared" si="0"/>
        <v>9.400000000000023</v>
      </c>
      <c r="J6" s="42">
        <v>2405.6</v>
      </c>
      <c r="K6" s="42">
        <v>980</v>
      </c>
      <c r="L6" s="4">
        <f t="shared" si="1"/>
        <v>2.4546938775510205</v>
      </c>
      <c r="M6" s="2">
        <v>1644.7</v>
      </c>
      <c r="N6" s="50">
        <v>1.5</v>
      </c>
      <c r="O6" s="51">
        <v>0</v>
      </c>
      <c r="P6" s="52">
        <v>489.6</v>
      </c>
      <c r="Q6" s="52">
        <v>0.3</v>
      </c>
      <c r="R6" s="86">
        <v>0.5</v>
      </c>
      <c r="S6" s="35">
        <f t="shared" si="2"/>
        <v>491.90000000000003</v>
      </c>
    </row>
    <row r="7" spans="1:19" ht="12.75">
      <c r="A7" s="13">
        <v>41857</v>
      </c>
      <c r="B7" s="42">
        <v>1636.6</v>
      </c>
      <c r="C7" s="80">
        <v>236.1</v>
      </c>
      <c r="D7" s="3">
        <v>0</v>
      </c>
      <c r="E7" s="3">
        <v>7.2</v>
      </c>
      <c r="F7" s="3">
        <v>22.5</v>
      </c>
      <c r="G7" s="3">
        <v>0</v>
      </c>
      <c r="H7" s="3">
        <v>3</v>
      </c>
      <c r="I7" s="42">
        <f t="shared" si="0"/>
        <v>2.2000000000000064</v>
      </c>
      <c r="J7" s="42">
        <v>1907.6</v>
      </c>
      <c r="K7" s="42">
        <v>2600</v>
      </c>
      <c r="L7" s="4">
        <f t="shared" si="1"/>
        <v>0.7336923076923076</v>
      </c>
      <c r="M7" s="2">
        <v>1644.7</v>
      </c>
      <c r="N7" s="47">
        <v>0</v>
      </c>
      <c r="O7" s="48">
        <v>0</v>
      </c>
      <c r="P7" s="49">
        <v>443.5</v>
      </c>
      <c r="Q7" s="49">
        <v>0</v>
      </c>
      <c r="R7" s="46">
        <v>0</v>
      </c>
      <c r="S7" s="35">
        <f t="shared" si="2"/>
        <v>443.5</v>
      </c>
    </row>
    <row r="8" spans="1:19" ht="12.75">
      <c r="A8" s="13">
        <v>41858</v>
      </c>
      <c r="B8" s="42">
        <v>4782</v>
      </c>
      <c r="C8" s="80">
        <v>185.9</v>
      </c>
      <c r="D8" s="3">
        <v>0</v>
      </c>
      <c r="E8" s="3">
        <v>1.7</v>
      </c>
      <c r="F8" s="3">
        <v>37.6</v>
      </c>
      <c r="G8" s="3">
        <v>0</v>
      </c>
      <c r="H8" s="3">
        <v>3.6</v>
      </c>
      <c r="I8" s="42">
        <f t="shared" si="0"/>
        <v>61.800000000000345</v>
      </c>
      <c r="J8" s="42">
        <v>5072.6</v>
      </c>
      <c r="K8" s="42">
        <v>5400</v>
      </c>
      <c r="L8" s="4">
        <f t="shared" si="1"/>
        <v>0.9393703703703704</v>
      </c>
      <c r="M8" s="2">
        <v>1644.7</v>
      </c>
      <c r="N8" s="47">
        <v>0</v>
      </c>
      <c r="O8" s="48">
        <v>0</v>
      </c>
      <c r="P8" s="49">
        <v>451.2</v>
      </c>
      <c r="Q8" s="49">
        <v>0</v>
      </c>
      <c r="R8" s="46">
        <v>0</v>
      </c>
      <c r="S8" s="35">
        <f t="shared" si="2"/>
        <v>451.2</v>
      </c>
    </row>
    <row r="9" spans="1:19" ht="12.75">
      <c r="A9" s="13">
        <v>41859</v>
      </c>
      <c r="B9" s="42">
        <v>864.3</v>
      </c>
      <c r="C9" s="80">
        <v>109.2</v>
      </c>
      <c r="D9" s="3">
        <v>0</v>
      </c>
      <c r="E9" s="3">
        <v>6.6</v>
      </c>
      <c r="F9" s="3">
        <v>25.5</v>
      </c>
      <c r="G9" s="3">
        <v>0</v>
      </c>
      <c r="H9" s="3">
        <v>62.2</v>
      </c>
      <c r="I9" s="42">
        <f t="shared" si="0"/>
        <v>11.600000000000136</v>
      </c>
      <c r="J9" s="42">
        <v>1079.4</v>
      </c>
      <c r="K9" s="42">
        <v>1200</v>
      </c>
      <c r="L9" s="4">
        <f t="shared" si="1"/>
        <v>0.8995000000000001</v>
      </c>
      <c r="M9" s="2">
        <v>1644.7</v>
      </c>
      <c r="N9" s="47">
        <v>0</v>
      </c>
      <c r="O9" s="48">
        <v>0</v>
      </c>
      <c r="P9" s="49">
        <v>585.7</v>
      </c>
      <c r="Q9" s="49">
        <v>0</v>
      </c>
      <c r="R9" s="46">
        <v>0.2</v>
      </c>
      <c r="S9" s="35">
        <f t="shared" si="2"/>
        <v>585.9000000000001</v>
      </c>
    </row>
    <row r="10" spans="1:19" ht="12.75">
      <c r="A10" s="13">
        <v>41862</v>
      </c>
      <c r="B10" s="42">
        <v>609.7</v>
      </c>
      <c r="C10" s="80">
        <v>98.2</v>
      </c>
      <c r="D10" s="3">
        <v>-8.1</v>
      </c>
      <c r="E10" s="3">
        <v>1.2</v>
      </c>
      <c r="F10" s="3">
        <v>42.8</v>
      </c>
      <c r="G10" s="3">
        <v>0</v>
      </c>
      <c r="H10" s="3">
        <v>2.8</v>
      </c>
      <c r="I10" s="82">
        <f t="shared" si="0"/>
        <v>-2.398081733190338E-14</v>
      </c>
      <c r="J10" s="42">
        <v>746.6</v>
      </c>
      <c r="K10" s="56">
        <v>1100</v>
      </c>
      <c r="L10" s="4">
        <f t="shared" si="1"/>
        <v>0.6787272727272727</v>
      </c>
      <c r="M10" s="2">
        <v>1644.7</v>
      </c>
      <c r="N10" s="47">
        <v>0</v>
      </c>
      <c r="O10" s="48">
        <v>0</v>
      </c>
      <c r="P10" s="49">
        <v>589.7</v>
      </c>
      <c r="Q10" s="49">
        <v>0.1</v>
      </c>
      <c r="R10" s="46">
        <v>0.2</v>
      </c>
      <c r="S10" s="35">
        <f t="shared" si="2"/>
        <v>590.0000000000001</v>
      </c>
    </row>
    <row r="11" spans="1:19" ht="12.75">
      <c r="A11" s="13">
        <v>41863</v>
      </c>
      <c r="B11" s="42">
        <v>501.3</v>
      </c>
      <c r="C11" s="80">
        <v>170.6</v>
      </c>
      <c r="D11" s="3">
        <v>8.1</v>
      </c>
      <c r="E11" s="3">
        <v>3.7</v>
      </c>
      <c r="F11" s="3">
        <v>94.8</v>
      </c>
      <c r="G11" s="3">
        <v>0</v>
      </c>
      <c r="H11" s="3">
        <v>0</v>
      </c>
      <c r="I11" s="82">
        <f t="shared" si="0"/>
        <v>15.799999999999955</v>
      </c>
      <c r="J11" s="42">
        <v>794.3</v>
      </c>
      <c r="K11" s="42">
        <v>1200</v>
      </c>
      <c r="L11" s="4">
        <f t="shared" si="1"/>
        <v>0.6619166666666666</v>
      </c>
      <c r="M11" s="2">
        <v>1644.7</v>
      </c>
      <c r="N11" s="47">
        <v>0</v>
      </c>
      <c r="O11" s="48">
        <v>0</v>
      </c>
      <c r="P11" s="49">
        <v>441.6</v>
      </c>
      <c r="Q11" s="49">
        <v>0</v>
      </c>
      <c r="R11" s="46">
        <v>0</v>
      </c>
      <c r="S11" s="35">
        <f t="shared" si="2"/>
        <v>441.6</v>
      </c>
    </row>
    <row r="12" spans="1:19" ht="12.75">
      <c r="A12" s="13">
        <v>41864</v>
      </c>
      <c r="B12" s="42">
        <v>471.5</v>
      </c>
      <c r="C12" s="80">
        <v>180.3</v>
      </c>
      <c r="D12" s="3">
        <v>0</v>
      </c>
      <c r="E12" s="3">
        <v>3.1</v>
      </c>
      <c r="F12" s="3">
        <v>77.6</v>
      </c>
      <c r="G12" s="3">
        <v>0</v>
      </c>
      <c r="H12" s="3">
        <v>10</v>
      </c>
      <c r="I12" s="82">
        <f t="shared" si="0"/>
        <v>12</v>
      </c>
      <c r="J12" s="42">
        <v>754.5</v>
      </c>
      <c r="K12" s="42">
        <v>1500</v>
      </c>
      <c r="L12" s="4">
        <f t="shared" si="1"/>
        <v>0.503</v>
      </c>
      <c r="M12" s="2">
        <v>1644.7</v>
      </c>
      <c r="N12" s="47">
        <v>0</v>
      </c>
      <c r="O12" s="48">
        <v>0</v>
      </c>
      <c r="P12" s="49">
        <v>592.6</v>
      </c>
      <c r="Q12" s="49">
        <v>0</v>
      </c>
      <c r="R12" s="46">
        <v>0.4</v>
      </c>
      <c r="S12" s="35">
        <f t="shared" si="2"/>
        <v>593</v>
      </c>
    </row>
    <row r="13" spans="1:19" ht="12.75">
      <c r="A13" s="13">
        <v>41865</v>
      </c>
      <c r="B13" s="42">
        <v>1297.2</v>
      </c>
      <c r="C13" s="80">
        <v>294.2</v>
      </c>
      <c r="D13" s="3">
        <v>0</v>
      </c>
      <c r="E13" s="3">
        <v>5.2</v>
      </c>
      <c r="F13" s="3">
        <v>90.2</v>
      </c>
      <c r="G13" s="3">
        <v>0</v>
      </c>
      <c r="H13" s="3">
        <v>2.1</v>
      </c>
      <c r="I13" s="82">
        <f t="shared" si="0"/>
        <v>0.5999999999999601</v>
      </c>
      <c r="J13" s="42">
        <v>1689.5</v>
      </c>
      <c r="K13" s="42">
        <v>2700</v>
      </c>
      <c r="L13" s="4">
        <f t="shared" si="1"/>
        <v>0.6257407407407407</v>
      </c>
      <c r="M13" s="2">
        <v>1644.7</v>
      </c>
      <c r="N13" s="47">
        <v>0</v>
      </c>
      <c r="O13" s="48">
        <v>0</v>
      </c>
      <c r="P13" s="49">
        <v>511.5</v>
      </c>
      <c r="Q13" s="49">
        <v>0</v>
      </c>
      <c r="R13" s="46">
        <v>0.04</v>
      </c>
      <c r="S13" s="35">
        <f t="shared" si="2"/>
        <v>511.54</v>
      </c>
    </row>
    <row r="14" spans="1:19" ht="12.75">
      <c r="A14" s="13">
        <v>41866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1800</v>
      </c>
      <c r="L14" s="4">
        <f t="shared" si="1"/>
        <v>0</v>
      </c>
      <c r="M14" s="2">
        <v>1644.7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41869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1900</v>
      </c>
      <c r="L15" s="4">
        <f t="shared" si="1"/>
        <v>0</v>
      </c>
      <c r="M15" s="2">
        <v>1644.7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41870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1700</v>
      </c>
      <c r="L16" s="4">
        <f>J15/K16</f>
        <v>0</v>
      </c>
      <c r="M16" s="2">
        <v>1644.7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41871</v>
      </c>
      <c r="B17" s="42"/>
      <c r="C17" s="80"/>
      <c r="D17" s="3"/>
      <c r="E17" s="3"/>
      <c r="F17" s="3"/>
      <c r="G17" s="3"/>
      <c r="H17" s="3"/>
      <c r="I17" s="82">
        <f t="shared" si="0"/>
        <v>0</v>
      </c>
      <c r="J17" s="42"/>
      <c r="K17" s="56">
        <v>2300</v>
      </c>
      <c r="L17" s="4">
        <f t="shared" si="1"/>
        <v>0</v>
      </c>
      <c r="M17" s="2">
        <v>1644.7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41872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1900</v>
      </c>
      <c r="L18" s="4">
        <f t="shared" si="1"/>
        <v>0</v>
      </c>
      <c r="M18" s="2">
        <v>1644.7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41873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2800</v>
      </c>
      <c r="L19" s="4">
        <f t="shared" si="1"/>
        <v>0</v>
      </c>
      <c r="M19" s="2">
        <v>1644.7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41877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1240</v>
      </c>
      <c r="L20" s="4">
        <f t="shared" si="1"/>
        <v>0</v>
      </c>
      <c r="M20" s="2">
        <v>1644.7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41878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1150</v>
      </c>
      <c r="L21" s="4">
        <f t="shared" si="1"/>
        <v>0</v>
      </c>
      <c r="M21" s="2">
        <v>1644.7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41879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1300</v>
      </c>
      <c r="L22" s="4">
        <f t="shared" si="1"/>
        <v>0</v>
      </c>
      <c r="M22" s="2">
        <v>1644.7</v>
      </c>
      <c r="N22" s="47"/>
      <c r="O22" s="53"/>
      <c r="P22" s="54"/>
      <c r="Q22" s="49"/>
      <c r="R22" s="46"/>
      <c r="S22" s="35">
        <f t="shared" si="2"/>
        <v>0</v>
      </c>
    </row>
    <row r="23" spans="1:19" ht="13.5" thickBot="1">
      <c r="A23" s="13">
        <v>41880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5824.2</v>
      </c>
      <c r="L23" s="4">
        <f t="shared" si="1"/>
        <v>0</v>
      </c>
      <c r="M23" s="2">
        <v>1644.7</v>
      </c>
      <c r="N23" s="47"/>
      <c r="O23" s="53"/>
      <c r="P23" s="54"/>
      <c r="Q23" s="49"/>
      <c r="R23" s="46"/>
      <c r="S23" s="35">
        <f t="shared" si="2"/>
        <v>0</v>
      </c>
    </row>
    <row r="24" spans="1:19" ht="13.5" thickBot="1">
      <c r="A24" s="39" t="s">
        <v>33</v>
      </c>
      <c r="B24" s="43">
        <f aca="true" t="shared" si="3" ref="B24:K24">SUM(B4:B23)</f>
        <v>13599</v>
      </c>
      <c r="C24" s="43">
        <f t="shared" si="3"/>
        <v>1512.5</v>
      </c>
      <c r="D24" s="43">
        <f t="shared" si="3"/>
        <v>0.09999999999999964</v>
      </c>
      <c r="E24" s="14">
        <f t="shared" si="3"/>
        <v>46.900000000000006</v>
      </c>
      <c r="F24" s="14">
        <f t="shared" si="3"/>
        <v>454.90000000000003</v>
      </c>
      <c r="G24" s="14">
        <f t="shared" si="3"/>
        <v>592.3</v>
      </c>
      <c r="H24" s="14">
        <f t="shared" si="3"/>
        <v>130.79999999999998</v>
      </c>
      <c r="I24" s="43">
        <f t="shared" si="3"/>
        <v>110.10000000000022</v>
      </c>
      <c r="J24" s="43">
        <f t="shared" si="3"/>
        <v>16446.6</v>
      </c>
      <c r="K24" s="43">
        <f t="shared" si="3"/>
        <v>40694.2</v>
      </c>
      <c r="L24" s="15">
        <f t="shared" si="1"/>
        <v>0.4041509600876783</v>
      </c>
      <c r="M24" s="2"/>
      <c r="N24" s="93">
        <f>SUM(N4:N23)</f>
        <v>1.5</v>
      </c>
      <c r="O24" s="93">
        <f>SUM(O4:O23)</f>
        <v>0</v>
      </c>
      <c r="P24" s="93">
        <f>SUM(P4:P23)</f>
        <v>5195.099999999999</v>
      </c>
      <c r="Q24" s="93">
        <f>SUM(Q4:Q23)</f>
        <v>0.4</v>
      </c>
      <c r="R24" s="93">
        <f>SUM(R4:R23)</f>
        <v>2.2399999999999998</v>
      </c>
      <c r="S24" s="93">
        <f>N24+O24+Q24+P24+R24</f>
        <v>5199.239999999999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41866</v>
      </c>
      <c r="O29" s="106">
        <f>'[1]серпень'!$D$143</f>
        <v>125276.28115000001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'[1]серпень'!$I$143</f>
        <v>111451.05919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'[1]серпень'!$I$142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'[1]серпень'!$I$140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41866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37">
      <selection activeCell="G53" sqref="G53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8" t="s">
        <v>102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9"/>
      <c r="M27" s="139"/>
      <c r="N27" s="139"/>
    </row>
    <row r="28" spans="1:16" ht="78.75" customHeight="1">
      <c r="A28" s="134" t="s">
        <v>40</v>
      </c>
      <c r="B28" s="140" t="s">
        <v>51</v>
      </c>
      <c r="C28" s="141"/>
      <c r="D28" s="130" t="s">
        <v>28</v>
      </c>
      <c r="E28" s="130"/>
      <c r="F28" s="136" t="s">
        <v>29</v>
      </c>
      <c r="G28" s="137"/>
      <c r="H28" s="131" t="s">
        <v>39</v>
      </c>
      <c r="I28" s="136"/>
      <c r="J28" s="131" t="s">
        <v>50</v>
      </c>
      <c r="K28" s="132"/>
      <c r="L28" s="146" t="s">
        <v>45</v>
      </c>
      <c r="M28" s="147"/>
      <c r="N28" s="148"/>
      <c r="O28" s="142" t="s">
        <v>103</v>
      </c>
      <c r="P28" s="143"/>
    </row>
    <row r="29" spans="1:16" ht="45">
      <c r="A29" s="135"/>
      <c r="B29" s="72" t="s">
        <v>100</v>
      </c>
      <c r="C29" s="28" t="s">
        <v>26</v>
      </c>
      <c r="D29" s="72" t="str">
        <f>B29</f>
        <v>план на січень-серпень  2014р.</v>
      </c>
      <c r="E29" s="28" t="str">
        <f>C29</f>
        <v>факт</v>
      </c>
      <c r="F29" s="71" t="str">
        <f>B29</f>
        <v>план на січень-серпень  2014р.</v>
      </c>
      <c r="G29" s="95" t="str">
        <f>C29</f>
        <v>факт</v>
      </c>
      <c r="H29" s="72" t="str">
        <f>B29</f>
        <v>план на січень-серпень  2014р.</v>
      </c>
      <c r="I29" s="28" t="str">
        <f>C29</f>
        <v>факт</v>
      </c>
      <c r="J29" s="71" t="str">
        <f>B29</f>
        <v>план на січень-серпень  2014р.</v>
      </c>
      <c r="K29" s="95" t="str">
        <f>C29</f>
        <v>факт</v>
      </c>
      <c r="L29" s="67" t="str">
        <f>D29</f>
        <v>план на січень-серпень  2014р.</v>
      </c>
      <c r="M29" s="28" t="s">
        <v>26</v>
      </c>
      <c r="N29" s="68" t="s">
        <v>27</v>
      </c>
      <c r="O29" s="132"/>
      <c r="P29" s="136"/>
    </row>
    <row r="30" spans="1:16" ht="23.25" customHeight="1" thickBot="1">
      <c r="A30" s="66">
        <f>травень!O38</f>
        <v>0</v>
      </c>
      <c r="B30" s="73">
        <f>'[1]серпень'!$E$119</f>
        <v>182.5</v>
      </c>
      <c r="C30" s="73">
        <f>'[1]серпень'!$F$119</f>
        <v>261.2</v>
      </c>
      <c r="D30" s="74">
        <f>'[1]серпень'!$E$122</f>
        <v>9614</v>
      </c>
      <c r="E30" s="74">
        <f>'[1]серпень'!$F$122</f>
        <v>2237.5</v>
      </c>
      <c r="F30" s="75">
        <f>'[1]серпень'!$E$121</f>
        <v>1723</v>
      </c>
      <c r="G30" s="76">
        <f>'[1]серпень'!$F$121</f>
        <v>1678.13</v>
      </c>
      <c r="H30" s="76">
        <f>'[1]серпень'!$E$120</f>
        <v>49412.6</v>
      </c>
      <c r="I30" s="76">
        <f>'[1]серпень'!$F$120</f>
        <v>51404.7</v>
      </c>
      <c r="J30" s="76">
        <f>'[1]серпень'!$E$123</f>
        <v>1241.63</v>
      </c>
      <c r="K30" s="96">
        <f>'[1]серпень'!$F$123</f>
        <v>764.6</v>
      </c>
      <c r="L30" s="97">
        <f>H30+F30+D30+J30+B30</f>
        <v>62173.729999999996</v>
      </c>
      <c r="M30" s="77">
        <f>I30+G30+E30+K30+C30</f>
        <v>56346.12999999999</v>
      </c>
      <c r="N30" s="78">
        <f>M30-L30</f>
        <v>-5827.600000000006</v>
      </c>
      <c r="O30" s="144">
        <f>серпень!O29</f>
        <v>125276.28115000001</v>
      </c>
      <c r="P30" s="145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30" t="s">
        <v>47</v>
      </c>
      <c r="P31" s="130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серпень!Q31</f>
        <v>111451.05919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серпень!Q32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серпень!Q34</f>
        <v>0</v>
      </c>
    </row>
    <row r="35" spans="15:16" ht="12.75">
      <c r="O35" s="26" t="s">
        <v>48</v>
      </c>
      <c r="P35" s="84">
        <f>серпень!Q33</f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'[1]серпень'!$E$10</f>
        <v>255136</v>
      </c>
      <c r="C47" s="40">
        <f>'[1]серпень'!$F$10</f>
        <v>231484.6</v>
      </c>
      <c r="F47" s="1" t="s">
        <v>25</v>
      </c>
      <c r="G47" s="8"/>
      <c r="H47" s="13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'[1]серпень'!$E$33</f>
        <v>51300.79</v>
      </c>
      <c r="C48" s="18">
        <f>'[1]серпень'!$F$33</f>
        <v>48614.7</v>
      </c>
      <c r="G48" s="8"/>
      <c r="H48" s="13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'[1]серпень'!$E$19</f>
        <v>1045.6</v>
      </c>
      <c r="C49" s="17">
        <f>'[1]серпень'!$F$19</f>
        <v>349.5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'[1]серпень'!$E$96</f>
        <v>694.5</v>
      </c>
      <c r="C50" s="6">
        <f>'[1]серпень'!$F$96</f>
        <v>578.3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'[1]серпень'!$E$56</f>
        <v>4503.9</v>
      </c>
      <c r="C51" s="17">
        <f>'[1]серпень'!$F$56</f>
        <v>4225.7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'[1]серпень'!$E$95</f>
        <v>4681.5</v>
      </c>
      <c r="C52" s="17">
        <f>'[1]липень'!$F$95</f>
        <v>4143.38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2100</v>
      </c>
      <c r="C53" s="17">
        <v>1866.7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3171.8000000000247</v>
      </c>
      <c r="C54" s="17">
        <f>C55-C47-C48-C49-C50-C51-C52-C53</f>
        <v>1768.480000000042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'[1]серпень'!$E$107</f>
        <v>322634.09</v>
      </c>
      <c r="C55" s="12">
        <f>'[1]серпень'!$F$107</f>
        <v>293031.36000000004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dohod2</cp:lastModifiedBy>
  <cp:lastPrinted>2014-07-24T08:35:22Z</cp:lastPrinted>
  <dcterms:created xsi:type="dcterms:W3CDTF">2006-11-30T08:16:02Z</dcterms:created>
  <dcterms:modified xsi:type="dcterms:W3CDTF">2014-08-15T11:32:33Z</dcterms:modified>
  <cp:category/>
  <cp:version/>
  <cp:contentType/>
  <cp:contentStatus/>
</cp:coreProperties>
</file>